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<sst xmlns="http://schemas.openxmlformats.org/spreadsheetml/2006/main" count="256" uniqueCount="104">
  <si>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</si>
  <si>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</si>
  <si>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</si>
  <si>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</si>
  <si>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</si>
  <si>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</si>
  <si>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</si>
  <si>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</si>
  <si>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</si>
  <si>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</si>
  <si>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</si>
  <si>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</si>
  <si>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</si>
  <si>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</si>
  <si>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</si>
  <si>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</si>
  <si>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</si>
  <si>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</si>
  <si>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</si>
  <si>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</si>
  <si>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</si>
  <si>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</si>
  <si>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</si>
  <si>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</si>
  <si>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</si>
  <si>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</si>
  <si>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</si>
  <si>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</si>
  <si>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</si>
  <si>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</si>
  <si>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</si>
  <si>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</si>
  <si>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</si>
  <si>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</si>
  <si>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</si>
  <si>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</si>
  <si>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</si>
  <si>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</si>
  <si>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</si>
  <si>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</si>
  <si>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</si>
  <si>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</si>
  <si>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</si>
  <si>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</si>
  <si>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</si>
  <si>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</si>
  <si>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</si>
  <si>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</si>
  <si>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</si>
  <si>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</si>
  <si>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</si>
  <si>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</si>
  <si>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</si>
  <si>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</si>
  <si>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</si>
  <si>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</si>
  <si>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</si>
  <si>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</si>
  <si>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</si>
  <si>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</si>
  <si>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</si>
  <si>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</si>
  <si>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</si>
  <si>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</si>
  <si>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</si>
  <si>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</si>
  <si>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</si>
  <si>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</si>
  <si>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</si>
  <si>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</si>
  <si>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</si>
  <si>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</si>
  <si>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</si>
  <si>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</si>
  <si>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</si>
  <si>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</si>
  <si>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</si>
  <si>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</si>
  <si>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</si>
  <si>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</si>
  <si>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</si>
  <si>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</si>
  <si>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</si>
  <si>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</si>
  <si>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</si>
  <si>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</si>
  <si>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</si>
  <si>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</si>
  <si>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</si>
  <si>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</si>
  <si>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</si>
  <si>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</si>
  <si>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</si>
  <si>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</si>
  <si>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01.06.2018р. :</t>
  </si>
  <si>
    <t>факт  на 01.06.18</t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</si>
  <si>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</si>
  <si>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</si>
  <si>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</si>
  <si>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план на січень-червень 2018р.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</si>
  <si>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12.06.2018р.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</si>
  <si>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12.06.2018</t>
    </r>
    <r>
      <rPr>
        <sz val="10"/>
        <rFont val="Times New Roman"/>
        <family val="1"/>
      </rPr>
      <t xml:space="preserve"> (тис.грн.)</t>
    </r>
  </si>
  <si>
    <t>станом на 12.06.2018</t>
  </si>
  <si>
    <r>
      <t xml:space="preserve">станом на 12.06.2018р.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</si>
</sst>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1.7"/>
      <color indexed="8"/>
      <name val="Times New Roman"/>
      <family val="0"/>
    </font>
    <font>
      <sz val="2.75"/>
      <color indexed="8"/>
      <name val="Times New Roman"/>
      <family val="0"/>
    </font>
    <font>
      <sz val="5.1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6.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90" fillId="0" borderId="0" xfId="0" applyNumberFormat="1" applyFont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0333030"/>
        <c:axId val="50344087"/>
      </c:lineChart>
      <c:catAx>
        <c:axId val="503330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44087"/>
        <c:crosses val="autoZero"/>
        <c:auto val="0"/>
        <c:lblOffset val="100"/>
        <c:tickLblSkip val="1"/>
        <c:noMultiLvlLbl val="0"/>
      </c:catAx>
      <c:valAx>
        <c:axId val="503440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3303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0443600"/>
        <c:axId val="51339217"/>
      </c:lineChart>
      <c:catAx>
        <c:axId val="504436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39217"/>
        <c:crosses val="autoZero"/>
        <c:auto val="0"/>
        <c:lblOffset val="100"/>
        <c:tickLblSkip val="1"/>
        <c:noMultiLvlLbl val="0"/>
      </c:catAx>
      <c:valAx>
        <c:axId val="513392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436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9399770"/>
        <c:axId val="64835883"/>
      </c:lineChart>
      <c:catAx>
        <c:axId val="593997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5883"/>
        <c:crosses val="autoZero"/>
        <c:auto val="0"/>
        <c:lblOffset val="100"/>
        <c:tickLblSkip val="1"/>
        <c:noMultiLvlLbl val="0"/>
      </c:catAx>
      <c:valAx>
        <c:axId val="6483588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997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6652036"/>
        <c:axId val="17215141"/>
      </c:lineChart>
      <c:catAx>
        <c:axId val="466520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15141"/>
        <c:crosses val="autoZero"/>
        <c:auto val="0"/>
        <c:lblOffset val="100"/>
        <c:tickLblSkip val="1"/>
        <c:noMultiLvlLbl val="0"/>
      </c:catAx>
      <c:valAx>
        <c:axId val="1721514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5203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0718542"/>
        <c:axId val="52249151"/>
      </c:lineChart>
      <c:catAx>
        <c:axId val="207185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49151"/>
        <c:crosses val="autoZero"/>
        <c:auto val="0"/>
        <c:lblOffset val="100"/>
        <c:tickLblSkip val="1"/>
        <c:noMultiLvlLbl val="0"/>
      </c:catAx>
      <c:valAx>
        <c:axId val="5224915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7185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80312"/>
        <c:axId val="4322809"/>
      </c:lineChart>
      <c:catAx>
        <c:axId val="4803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2809"/>
        <c:crosses val="autoZero"/>
        <c:auto val="0"/>
        <c:lblOffset val="100"/>
        <c:tickLblSkip val="1"/>
        <c:noMultiLvlLbl val="0"/>
      </c:catAx>
      <c:valAx>
        <c:axId val="432280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3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12.06.2018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8905282"/>
        <c:axId val="14603219"/>
      </c:bar3DChart>
      <c:catAx>
        <c:axId val="3890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03219"/>
        <c:crosses val="autoZero"/>
        <c:auto val="1"/>
        <c:lblOffset val="100"/>
        <c:tickLblSkip val="1"/>
        <c:noMultiLvlLbl val="0"/>
      </c:catAx>
      <c:valAx>
        <c:axId val="14603219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05282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4320108"/>
        <c:axId val="42010061"/>
      </c:bar3DChart>
      <c:catAx>
        <c:axId val="6432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10061"/>
        <c:crosses val="autoZero"/>
        <c:auto val="1"/>
        <c:lblOffset val="100"/>
        <c:tickLblSkip val="1"/>
        <c:noMultiLvlLbl val="0"/>
      </c:catAx>
      <c:valAx>
        <c:axId val="42010061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20108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червень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12.06.2018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128 556,4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710440,3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- 91497,5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січень-червень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789 131,5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- 78691,3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  <sheetDataSet>
      <sheetData sheetId="23">
        <row r="6">
          <cell r="G6">
            <v>40230</v>
          </cell>
          <cell r="K6">
            <v>1637690.8799999983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463443.25</v>
          </cell>
          <cell r="G9">
            <v>408545.7</v>
          </cell>
        </row>
        <row r="19">
          <cell r="F19">
            <v>68623</v>
          </cell>
          <cell r="G19">
            <v>50177</v>
          </cell>
        </row>
        <row r="25">
          <cell r="F25">
            <v>12800.5</v>
          </cell>
          <cell r="G25">
            <v>13802.8</v>
          </cell>
        </row>
        <row r="35">
          <cell r="F35">
            <v>89615.48000000001</v>
          </cell>
          <cell r="G35">
            <v>86527.6</v>
          </cell>
        </row>
        <row r="47">
          <cell r="F47">
            <v>126256.76</v>
          </cell>
          <cell r="G47">
            <v>122302.1</v>
          </cell>
        </row>
        <row r="55">
          <cell r="F55">
            <v>4000.08</v>
          </cell>
          <cell r="G55">
            <v>4798.61</v>
          </cell>
        </row>
        <row r="65">
          <cell r="F65">
            <v>3000</v>
          </cell>
          <cell r="G65">
            <v>3451.38</v>
          </cell>
        </row>
        <row r="80">
          <cell r="F80">
            <v>789131.52</v>
          </cell>
          <cell r="G80">
            <v>710440.25</v>
          </cell>
        </row>
        <row r="89">
          <cell r="F89">
            <v>1500.03</v>
          </cell>
          <cell r="G89">
            <v>1597</v>
          </cell>
        </row>
        <row r="90">
          <cell r="F90">
            <v>5015</v>
          </cell>
          <cell r="G90">
            <v>1626.2</v>
          </cell>
        </row>
        <row r="91">
          <cell r="F91">
            <v>12000</v>
          </cell>
          <cell r="G91">
            <v>1969</v>
          </cell>
        </row>
        <row r="92">
          <cell r="F92">
            <v>12</v>
          </cell>
          <cell r="G9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66</v>
      </c>
      <c r="S1" s="145"/>
      <c r="T1" s="145"/>
      <c r="U1" s="145"/>
      <c r="V1" s="145"/>
      <c r="W1" s="146"/>
    </row>
    <row r="2" spans="1:23" ht="15" thickBot="1">
      <c r="A2" s="147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5">
        <v>0</v>
      </c>
      <c r="V4" s="15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8">
        <v>1</v>
      </c>
      <c r="V5" s="11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9">
        <v>0</v>
      </c>
      <c r="V7" s="14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8">
        <v>0</v>
      </c>
      <c r="V8" s="11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8">
        <v>0</v>
      </c>
      <c r="V10" s="11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8">
        <v>0</v>
      </c>
      <c r="V12" s="11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8">
        <v>0</v>
      </c>
      <c r="V14" s="11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8">
        <v>0</v>
      </c>
      <c r="V16" s="11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8">
        <v>0</v>
      </c>
      <c r="V21" s="119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8">
        <v>0</v>
      </c>
      <c r="V22" s="119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3">
        <v>0</v>
      </c>
      <c r="V23" s="13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5">
        <f>SUM(U4:U23)</f>
        <v>1</v>
      </c>
      <c r="V24" s="136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43132</v>
      </c>
      <c r="S29" s="138">
        <f>14560.55/1000</f>
        <v>14.56055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43132</v>
      </c>
      <c r="S39" s="127">
        <f>4362046.31/1000</f>
        <v>4362.04631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73</v>
      </c>
      <c r="S1" s="145"/>
      <c r="T1" s="145"/>
      <c r="U1" s="145"/>
      <c r="V1" s="145"/>
      <c r="W1" s="146"/>
    </row>
    <row r="2" spans="1:23" ht="15" thickBot="1">
      <c r="A2" s="147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8">
        <v>0</v>
      </c>
      <c r="V8" s="119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8">
        <v>0</v>
      </c>
      <c r="V9" s="119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8">
        <v>1</v>
      </c>
      <c r="V10" s="119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8">
        <v>0</v>
      </c>
      <c r="V12" s="119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8">
        <v>0</v>
      </c>
      <c r="V15" s="119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8">
        <v>0</v>
      </c>
      <c r="V18" s="119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8">
        <v>0</v>
      </c>
      <c r="V19" s="119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8">
        <v>0</v>
      </c>
      <c r="V21" s="119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3">
        <v>0</v>
      </c>
      <c r="V23" s="134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5">
        <f>SUM(U4:U23)</f>
        <v>1</v>
      </c>
      <c r="V24" s="136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43160</v>
      </c>
      <c r="S29" s="138">
        <v>144.8304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43160</v>
      </c>
      <c r="S39" s="127">
        <v>4586.3857499999995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81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8">
        <v>1</v>
      </c>
      <c r="V8" s="119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8">
        <v>0</v>
      </c>
      <c r="V12" s="119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8">
        <v>0</v>
      </c>
      <c r="V13" s="119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8">
        <v>0</v>
      </c>
      <c r="V14" s="119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8">
        <v>0</v>
      </c>
      <c r="V18" s="119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8">
        <v>0</v>
      </c>
      <c r="V19" s="119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8">
        <v>0</v>
      </c>
      <c r="V20" s="119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8">
        <v>0</v>
      </c>
      <c r="V21" s="119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8">
        <v>0</v>
      </c>
      <c r="V23" s="119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3"/>
      <c r="V24" s="134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5">
        <f>SUM(U4:U24)</f>
        <v>1</v>
      </c>
      <c r="V25" s="136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43191</v>
      </c>
      <c r="S30" s="138">
        <v>36.88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43191</v>
      </c>
      <c r="S40" s="127">
        <v>6267.390409999999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85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5">
        <v>0</v>
      </c>
      <c r="V4" s="156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8">
        <v>0</v>
      </c>
      <c r="V5" s="119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9">
        <v>0</v>
      </c>
      <c r="V6" s="140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9">
        <v>0</v>
      </c>
      <c r="V7" s="140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8">
        <v>0</v>
      </c>
      <c r="V8" s="119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8">
        <v>0</v>
      </c>
      <c r="V10" s="119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8">
        <v>0</v>
      </c>
      <c r="V13" s="119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8">
        <v>1</v>
      </c>
      <c r="V17" s="119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8">
        <v>0</v>
      </c>
      <c r="V18" s="119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8">
        <v>0</v>
      </c>
      <c r="V19" s="119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8">
        <v>0</v>
      </c>
      <c r="V21" s="119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3">
        <v>0</v>
      </c>
      <c r="V22" s="134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5">
        <f>SUM(U4:U22)</f>
        <v>1</v>
      </c>
      <c r="V23" s="136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3" t="s">
        <v>33</v>
      </c>
      <c r="S26" s="123"/>
      <c r="T26" s="123"/>
      <c r="U26" s="123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7" t="s">
        <v>29</v>
      </c>
      <c r="S27" s="137"/>
      <c r="T27" s="137"/>
      <c r="U27" s="13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>
        <v>43221</v>
      </c>
      <c r="S28" s="138">
        <f>164449.89/1000</f>
        <v>164.44989</v>
      </c>
      <c r="T28" s="138"/>
      <c r="U28" s="138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6"/>
      <c r="S29" s="138"/>
      <c r="T29" s="138"/>
      <c r="U29" s="138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0" t="s">
        <v>45</v>
      </c>
      <c r="T31" s="121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40</v>
      </c>
      <c r="T32" s="122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3" t="s">
        <v>30</v>
      </c>
      <c r="S36" s="123"/>
      <c r="T36" s="123"/>
      <c r="U36" s="123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>
        <v>43221</v>
      </c>
      <c r="S38" s="127">
        <f>6073942.31/1000</f>
        <v>6073.942309999999</v>
      </c>
      <c r="T38" s="128"/>
      <c r="U38" s="129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/>
      <c r="S39" s="130"/>
      <c r="T39" s="131"/>
      <c r="U39" s="132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90</v>
      </c>
      <c r="S1" s="145"/>
      <c r="T1" s="145"/>
      <c r="U1" s="145"/>
      <c r="V1" s="145"/>
      <c r="W1" s="146"/>
    </row>
    <row r="2" spans="1:23" ht="15" thickBot="1">
      <c r="A2" s="147" t="s">
        <v>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5">
        <v>0</v>
      </c>
      <c r="V4" s="156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18">
        <v>0</v>
      </c>
      <c r="V5" s="119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18">
        <v>0</v>
      </c>
      <c r="V14" s="119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18">
        <v>0</v>
      </c>
      <c r="V17" s="119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18">
        <v>0</v>
      </c>
      <c r="V21" s="119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18">
        <v>0</v>
      </c>
      <c r="V22" s="119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18">
        <v>0</v>
      </c>
      <c r="V23" s="119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3">
        <v>0</v>
      </c>
      <c r="V24" s="134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5">
        <f>SUM(U4:U24)</f>
        <v>1</v>
      </c>
      <c r="V25" s="136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43252</v>
      </c>
      <c r="S30" s="138">
        <f>143460/1000</f>
        <v>143.46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43252</v>
      </c>
      <c r="S40" s="127">
        <v>2090.605379999998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4" sqref="T4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102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12.000000000000227</v>
      </c>
      <c r="N4" s="65">
        <v>3929.8</v>
      </c>
      <c r="O4" s="65">
        <v>4000</v>
      </c>
      <c r="P4" s="3">
        <f aca="true" t="shared" si="2" ref="P4:P23">N4/O4</f>
        <v>0.98245</v>
      </c>
      <c r="Q4" s="2">
        <f>AVERAGE(N4:N23)</f>
        <v>5299.828571428572</v>
      </c>
      <c r="R4" s="94">
        <v>0</v>
      </c>
      <c r="S4" s="95">
        <v>0</v>
      </c>
      <c r="T4" s="96">
        <v>3</v>
      </c>
      <c r="U4" s="155">
        <v>0</v>
      </c>
      <c r="V4" s="156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15.200000000000045</v>
      </c>
      <c r="N5" s="65">
        <v>3302.3</v>
      </c>
      <c r="O5" s="65">
        <v>3500</v>
      </c>
      <c r="P5" s="3">
        <f t="shared" si="2"/>
        <v>0.9435142857142857</v>
      </c>
      <c r="Q5" s="2">
        <v>5299.8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0</v>
      </c>
    </row>
    <row r="6" spans="1:23" ht="12.75">
      <c r="A6" s="10">
        <v>43256</v>
      </c>
      <c r="B6" s="65">
        <v>3535.2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187.69999999999987</v>
      </c>
      <c r="N6" s="65">
        <v>4842.4</v>
      </c>
      <c r="O6" s="65">
        <v>5000</v>
      </c>
      <c r="P6" s="3">
        <f t="shared" si="2"/>
        <v>0.9684799999999999</v>
      </c>
      <c r="Q6" s="2">
        <v>5299.8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351.12</v>
      </c>
      <c r="I7" s="78">
        <v>8.1</v>
      </c>
      <c r="J7" s="78">
        <v>34.2</v>
      </c>
      <c r="K7" s="78">
        <v>0</v>
      </c>
      <c r="L7" s="78">
        <v>0</v>
      </c>
      <c r="M7" s="65">
        <f t="shared" si="1"/>
        <v>76.88000000000018</v>
      </c>
      <c r="N7" s="65">
        <v>6296.3</v>
      </c>
      <c r="O7" s="65">
        <v>8000</v>
      </c>
      <c r="P7" s="3">
        <f t="shared" si="2"/>
        <v>0.7870375000000001</v>
      </c>
      <c r="Q7" s="2">
        <v>5299.8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5299.8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86.1</v>
      </c>
      <c r="J9" s="78">
        <v>62.8</v>
      </c>
      <c r="K9" s="78">
        <v>0</v>
      </c>
      <c r="L9" s="78">
        <v>0</v>
      </c>
      <c r="M9" s="65">
        <f t="shared" si="1"/>
        <v>10.499999999999986</v>
      </c>
      <c r="N9" s="65">
        <v>2877.6</v>
      </c>
      <c r="O9" s="65">
        <v>3500</v>
      </c>
      <c r="P9" s="3">
        <f t="shared" si="2"/>
        <v>0.8221714285714286</v>
      </c>
      <c r="Q9" s="2">
        <v>5299.8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42.2</v>
      </c>
      <c r="G10" s="78">
        <v>276.9</v>
      </c>
      <c r="H10" s="65">
        <v>521.1</v>
      </c>
      <c r="I10" s="78">
        <v>85.4</v>
      </c>
      <c r="J10" s="78">
        <v>12.5</v>
      </c>
      <c r="K10" s="78">
        <v>0</v>
      </c>
      <c r="L10" s="78">
        <v>0</v>
      </c>
      <c r="M10" s="65">
        <f t="shared" si="1"/>
        <v>9.599999999999994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5299.8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43263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5299.8</v>
      </c>
      <c r="R11" s="69"/>
      <c r="S11" s="65"/>
      <c r="T11" s="70"/>
      <c r="U11" s="118"/>
      <c r="V11" s="119"/>
      <c r="W11" s="68">
        <f t="shared" si="3"/>
        <v>0</v>
      </c>
    </row>
    <row r="12" spans="1:23" ht="12.75">
      <c r="A12" s="10">
        <v>43264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5299.8</v>
      </c>
      <c r="R12" s="69"/>
      <c r="S12" s="65"/>
      <c r="T12" s="70"/>
      <c r="U12" s="118"/>
      <c r="V12" s="119"/>
      <c r="W12" s="68">
        <f t="shared" si="3"/>
        <v>0</v>
      </c>
    </row>
    <row r="13" spans="1:23" ht="12.75">
      <c r="A13" s="10">
        <v>43265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7500</v>
      </c>
      <c r="P13" s="3">
        <f t="shared" si="2"/>
        <v>0</v>
      </c>
      <c r="Q13" s="2">
        <v>5299.8</v>
      </c>
      <c r="R13" s="69"/>
      <c r="S13" s="65"/>
      <c r="T13" s="70"/>
      <c r="U13" s="118"/>
      <c r="V13" s="119"/>
      <c r="W13" s="68">
        <f t="shared" si="3"/>
        <v>0</v>
      </c>
    </row>
    <row r="14" spans="1:23" ht="12.75">
      <c r="A14" s="10">
        <v>43266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12000</v>
      </c>
      <c r="P14" s="3">
        <f t="shared" si="2"/>
        <v>0</v>
      </c>
      <c r="Q14" s="2">
        <v>5299.8</v>
      </c>
      <c r="R14" s="69"/>
      <c r="S14" s="65"/>
      <c r="T14" s="74"/>
      <c r="U14" s="118"/>
      <c r="V14" s="119"/>
      <c r="W14" s="68">
        <f t="shared" si="3"/>
        <v>0</v>
      </c>
    </row>
    <row r="15" spans="1:23" ht="12.75">
      <c r="A15" s="10">
        <v>43269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5299.8</v>
      </c>
      <c r="R15" s="69"/>
      <c r="S15" s="65"/>
      <c r="T15" s="74"/>
      <c r="U15" s="118"/>
      <c r="V15" s="119"/>
      <c r="W15" s="68">
        <f t="shared" si="3"/>
        <v>0</v>
      </c>
    </row>
    <row r="16" spans="1:23" ht="12.75">
      <c r="A16" s="10">
        <v>43270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5299.8</v>
      </c>
      <c r="R16" s="69"/>
      <c r="S16" s="65"/>
      <c r="T16" s="74"/>
      <c r="U16" s="118"/>
      <c r="V16" s="119"/>
      <c r="W16" s="68">
        <f t="shared" si="3"/>
        <v>0</v>
      </c>
    </row>
    <row r="17" spans="1:23" ht="12.75">
      <c r="A17" s="10">
        <v>43271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9500</v>
      </c>
      <c r="P17" s="3">
        <f t="shared" si="2"/>
        <v>0</v>
      </c>
      <c r="Q17" s="2">
        <v>5299.8</v>
      </c>
      <c r="R17" s="69"/>
      <c r="S17" s="65"/>
      <c r="T17" s="74"/>
      <c r="U17" s="118"/>
      <c r="V17" s="119"/>
      <c r="W17" s="68">
        <f t="shared" si="3"/>
        <v>0</v>
      </c>
    </row>
    <row r="18" spans="1:23" ht="12.75">
      <c r="A18" s="10">
        <v>43272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7500</v>
      </c>
      <c r="P18" s="3">
        <f>N18/O18</f>
        <v>0</v>
      </c>
      <c r="Q18" s="2">
        <v>5299.8</v>
      </c>
      <c r="R18" s="69"/>
      <c r="S18" s="65"/>
      <c r="T18" s="70"/>
      <c r="U18" s="118"/>
      <c r="V18" s="119"/>
      <c r="W18" s="68">
        <f t="shared" si="3"/>
        <v>0</v>
      </c>
    </row>
    <row r="19" spans="1:23" ht="12.75">
      <c r="A19" s="10">
        <v>43273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9600</v>
      </c>
      <c r="P19" s="3">
        <f t="shared" si="2"/>
        <v>0</v>
      </c>
      <c r="Q19" s="2">
        <v>5299.8</v>
      </c>
      <c r="R19" s="69"/>
      <c r="S19" s="65"/>
      <c r="T19" s="70"/>
      <c r="U19" s="118"/>
      <c r="V19" s="119"/>
      <c r="W19" s="68">
        <f t="shared" si="3"/>
        <v>0</v>
      </c>
    </row>
    <row r="20" spans="1:23" ht="12.75">
      <c r="A20" s="10">
        <v>43274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4200</v>
      </c>
      <c r="P20" s="3">
        <f t="shared" si="2"/>
        <v>0</v>
      </c>
      <c r="Q20" s="2">
        <v>5299.8</v>
      </c>
      <c r="R20" s="69"/>
      <c r="S20" s="65"/>
      <c r="T20" s="70"/>
      <c r="U20" s="118"/>
      <c r="V20" s="119"/>
      <c r="W20" s="68">
        <f t="shared" si="3"/>
        <v>0</v>
      </c>
    </row>
    <row r="21" spans="1:23" ht="12.75">
      <c r="A21" s="10">
        <v>43276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5299.8</v>
      </c>
      <c r="R21" s="102"/>
      <c r="S21" s="103"/>
      <c r="T21" s="104"/>
      <c r="U21" s="118"/>
      <c r="V21" s="119"/>
      <c r="W21" s="68">
        <f t="shared" si="3"/>
        <v>0</v>
      </c>
    </row>
    <row r="22" spans="1:23" ht="12.75">
      <c r="A22" s="10">
        <v>43277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5299.8</v>
      </c>
      <c r="R22" s="102"/>
      <c r="S22" s="103"/>
      <c r="T22" s="104"/>
      <c r="U22" s="118"/>
      <c r="V22" s="119"/>
      <c r="W22" s="68">
        <f t="shared" si="3"/>
        <v>0</v>
      </c>
    </row>
    <row r="23" spans="1:23" ht="13.5" thickBot="1">
      <c r="A23" s="10">
        <v>43278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18000</v>
      </c>
      <c r="P23" s="3">
        <f t="shared" si="2"/>
        <v>0</v>
      </c>
      <c r="Q23" s="2">
        <v>5299.8</v>
      </c>
      <c r="R23" s="98"/>
      <c r="S23" s="99"/>
      <c r="T23" s="100"/>
      <c r="U23" s="133"/>
      <c r="V23" s="134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27550.4</v>
      </c>
      <c r="C24" s="85">
        <f t="shared" si="4"/>
        <v>1741.1999999999998</v>
      </c>
      <c r="D24" s="107">
        <f t="shared" si="4"/>
        <v>207.5</v>
      </c>
      <c r="E24" s="107">
        <f t="shared" si="4"/>
        <v>1533.7</v>
      </c>
      <c r="F24" s="85">
        <f t="shared" si="4"/>
        <v>414.29999999999995</v>
      </c>
      <c r="G24" s="85">
        <f t="shared" si="4"/>
        <v>1256.6999999999998</v>
      </c>
      <c r="H24" s="85">
        <f t="shared" si="4"/>
        <v>2722.8199999999997</v>
      </c>
      <c r="I24" s="85">
        <f t="shared" si="4"/>
        <v>752.1</v>
      </c>
      <c r="J24" s="85">
        <f t="shared" si="4"/>
        <v>249.59999999999997</v>
      </c>
      <c r="K24" s="85">
        <f t="shared" si="4"/>
        <v>612</v>
      </c>
      <c r="L24" s="85">
        <f t="shared" si="4"/>
        <v>1432.2</v>
      </c>
      <c r="M24" s="84">
        <f t="shared" si="4"/>
        <v>367.48000000000104</v>
      </c>
      <c r="N24" s="84">
        <f t="shared" si="4"/>
        <v>37098.8</v>
      </c>
      <c r="O24" s="84">
        <f t="shared" si="4"/>
        <v>140100</v>
      </c>
      <c r="P24" s="86">
        <f>N24/O24</f>
        <v>0.26480228408279805</v>
      </c>
      <c r="Q24" s="2"/>
      <c r="R24" s="75">
        <f>SUM(R4:R23)</f>
        <v>0</v>
      </c>
      <c r="S24" s="75">
        <f>SUM(S4:S23)</f>
        <v>0</v>
      </c>
      <c r="T24" s="75">
        <f>SUM(T4:T23)</f>
        <v>156.5</v>
      </c>
      <c r="U24" s="135">
        <f>SUM(U4:U23)</f>
        <v>1</v>
      </c>
      <c r="V24" s="136"/>
      <c r="W24" s="111">
        <f>R24+S24+U24+T24+V24</f>
        <v>157.5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43263</v>
      </c>
      <c r="S29" s="138">
        <f>'[2]залишки'!$G$6/1000</f>
        <v>40.23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43263</v>
      </c>
      <c r="S39" s="127">
        <f>'[2]залишки'!$K$6/1000</f>
        <v>1637.6908799999983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22">
      <selection activeCell="O38" sqref="O38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100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0" t="s">
        <v>32</v>
      </c>
      <c r="B27" s="169" t="s">
        <v>43</v>
      </c>
      <c r="C27" s="169"/>
      <c r="D27" s="162" t="s">
        <v>49</v>
      </c>
      <c r="E27" s="163"/>
      <c r="F27" s="164" t="s">
        <v>44</v>
      </c>
      <c r="G27" s="165"/>
      <c r="H27" s="166" t="s">
        <v>52</v>
      </c>
      <c r="I27" s="162"/>
      <c r="J27" s="177"/>
      <c r="K27" s="178"/>
      <c r="L27" s="174" t="s">
        <v>36</v>
      </c>
      <c r="M27" s="175"/>
      <c r="N27" s="176"/>
      <c r="O27" s="170" t="s">
        <v>101</v>
      </c>
      <c r="P27" s="171"/>
    </row>
    <row r="28" spans="1:16" ht="30.75" customHeight="1">
      <c r="A28" s="161"/>
      <c r="B28" s="44" t="s">
        <v>99</v>
      </c>
      <c r="C28" s="22" t="s">
        <v>23</v>
      </c>
      <c r="D28" s="44" t="str">
        <f>B28</f>
        <v>план на січень-червень 2018р.</v>
      </c>
      <c r="E28" s="22" t="str">
        <f>C28</f>
        <v>факт</v>
      </c>
      <c r="F28" s="43" t="str">
        <f>B28</f>
        <v>план на січень-червень 2018р.</v>
      </c>
      <c r="G28" s="58" t="str">
        <f>C28</f>
        <v>факт</v>
      </c>
      <c r="H28" s="44" t="str">
        <f>B28</f>
        <v>план на січень-червень 2018р.</v>
      </c>
      <c r="I28" s="22" t="str">
        <f>C28</f>
        <v>факт</v>
      </c>
      <c r="J28" s="43"/>
      <c r="K28" s="58"/>
      <c r="L28" s="41" t="str">
        <f>D28</f>
        <v>план на січень-червень 2018р.</v>
      </c>
      <c r="M28" s="22" t="str">
        <f>C28</f>
        <v>факт</v>
      </c>
      <c r="N28" s="42" t="s">
        <v>24</v>
      </c>
      <c r="O28" s="165"/>
      <c r="P28" s="162"/>
    </row>
    <row r="29" spans="1:16" ht="23.25" customHeight="1" thickBot="1">
      <c r="A29" s="40">
        <f>червень!S39</f>
        <v>1637.6908799999983</v>
      </c>
      <c r="B29" s="45">
        <f>'[3]червень'!$F$90</f>
        <v>5015</v>
      </c>
      <c r="C29" s="45">
        <f>'[3]червень'!$G$90</f>
        <v>1626.2</v>
      </c>
      <c r="D29" s="45">
        <f>'[3]червень'!$F$89</f>
        <v>1500.03</v>
      </c>
      <c r="E29" s="45">
        <f>'[3]червень'!$G$89</f>
        <v>1597</v>
      </c>
      <c r="F29" s="45">
        <f>'[3]червень'!$F$91</f>
        <v>12000</v>
      </c>
      <c r="G29" s="45">
        <f>'[3]червень'!$G$91</f>
        <v>1969</v>
      </c>
      <c r="H29" s="45">
        <f>'[3]червень'!$F$92</f>
        <v>12</v>
      </c>
      <c r="I29" s="45">
        <f>'[3]червень'!$G$92</f>
        <v>6</v>
      </c>
      <c r="J29" s="45"/>
      <c r="K29" s="45"/>
      <c r="L29" s="59">
        <f>H29+F29+D29+J29+B29</f>
        <v>18527.03</v>
      </c>
      <c r="M29" s="46">
        <f>C29+E29+G29+I29</f>
        <v>5198.2</v>
      </c>
      <c r="N29" s="47">
        <f>M29-L29</f>
        <v>-13328.829999999998</v>
      </c>
      <c r="O29" s="172">
        <f>червень!S29</f>
        <v>40.23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'[3]червень'!$F$9</f>
        <v>463443.25</v>
      </c>
      <c r="C48" s="28">
        <f>'[3]червень'!$G$9</f>
        <v>408545.7</v>
      </c>
      <c r="F48" s="1" t="s">
        <v>22</v>
      </c>
      <c r="G48" s="6"/>
      <c r="H48" s="17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'[3]червень'!$F$35</f>
        <v>89615.48000000001</v>
      </c>
      <c r="C49" s="28">
        <f>'[3]червень'!$G$35</f>
        <v>86527.6</v>
      </c>
      <c r="G49" s="6"/>
      <c r="H49" s="17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'[3]червень'!$F$47</f>
        <v>126256.76</v>
      </c>
      <c r="C50" s="28">
        <f>'[3]червень'!$G$47</f>
        <v>122302.1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'[3]червень'!$F$25</f>
        <v>12800.5</v>
      </c>
      <c r="C51" s="28">
        <f>'[3]червень'!$G$25</f>
        <v>13802.8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'[3]червень'!$F$19</f>
        <v>68623</v>
      </c>
      <c r="C52" s="28">
        <f>'[3]червень'!$G$19</f>
        <v>50177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'[3]червень'!$F$65</f>
        <v>3000</v>
      </c>
      <c r="C53" s="28">
        <f>'[3]червень'!$G$65</f>
        <v>3451.38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'[3]червень'!$F$55</f>
        <v>4000.08</v>
      </c>
      <c r="C54" s="28">
        <f>'[3]червень'!$G$55</f>
        <v>4798.61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'[3]червень'!$F$80</f>
        <v>789131.52</v>
      </c>
      <c r="C56" s="9">
        <f>'[3]червень'!$G$80</f>
        <v>710440.25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5015</v>
      </c>
      <c r="C58" s="9">
        <f>C29</f>
        <v>1626.2</v>
      </c>
    </row>
    <row r="59" spans="1:3" ht="25.5">
      <c r="A59" s="76" t="s">
        <v>54</v>
      </c>
      <c r="B59" s="9">
        <f>D29</f>
        <v>1500.03</v>
      </c>
      <c r="C59" s="9">
        <f>E29</f>
        <v>1597</v>
      </c>
    </row>
    <row r="60" spans="1:3" ht="12.75">
      <c r="A60" s="76" t="s">
        <v>55</v>
      </c>
      <c r="B60" s="9">
        <f>F29</f>
        <v>12000</v>
      </c>
      <c r="C60" s="9">
        <f>G29</f>
        <v>1969</v>
      </c>
    </row>
    <row r="61" spans="1:3" ht="25.5">
      <c r="A61" s="76" t="s">
        <v>56</v>
      </c>
      <c r="B61" s="9">
        <f>H29</f>
        <v>12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400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-5735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128556.4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148377.993</v>
      </c>
      <c r="N17" s="32">
        <f t="shared" si="1"/>
        <v>1653534.8</v>
      </c>
      <c r="O17" s="15"/>
    </row>
    <row r="19" ht="12" hidden="1"/>
    <row r="20" spans="1:15" ht="12" hidden="1">
      <c r="A20" t="s">
        <v>95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138276.2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1663254.563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9719.800000000017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-4806.299999999988</v>
      </c>
      <c r="N21" s="15">
        <f>SUM(B21:M21)</f>
        <v>9719.76300000002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2018-03-05T09:45:49Z</cp:lastPrinted>
  <dcterms:created xsi:type="dcterms:W3CDTF">2006-11-30T08:16:02Z</dcterms:created>
  <dcterms:modified xsi:type="dcterms:W3CDTF">2018-06-12T06:54:40Z</dcterms:modified>
  <cp:category/>
  <cp:version/>
  <cp:contentType/>
  <cp:contentStatus/>
</cp:coreProperties>
</file>